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CANTIDADES" sheetId="1" r:id="rId1"/>
  </sheets>
  <definedNames>
    <definedName name="_xlnm._FilterDatabase" localSheetId="0" hidden="1">'CANTIDADES'!$A$4:$K$45</definedName>
    <definedName name="_xlnm.Print_Area" localSheetId="0">'CANTIDADES'!#REF!</definedName>
  </definedNames>
  <calcPr fullCalcOnLoad="1"/>
</workbook>
</file>

<file path=xl/sharedStrings.xml><?xml version="1.0" encoding="utf-8"?>
<sst xmlns="http://schemas.openxmlformats.org/spreadsheetml/2006/main" count="138" uniqueCount="96">
  <si>
    <t>IVA 1.6%</t>
  </si>
  <si>
    <t>SEDE</t>
  </si>
  <si>
    <t>NO.SERVICIOS</t>
  </si>
  <si>
    <t xml:space="preserve">SERVICIO DE VIGILANCIA Y SEGURIDAD PRIVADA </t>
  </si>
  <si>
    <t>VALOR SERVICIO MENSUAL</t>
  </si>
  <si>
    <t xml:space="preserve">PUESTOS UNIDAD DE SALUD UNIVERSIDAD DEL CAUCA </t>
  </si>
  <si>
    <t>NO. SERVICIOS</t>
  </si>
  <si>
    <t xml:space="preserve">Servicio de Vigilancia Privada en las Diferentes Dependencias de la </t>
  </si>
  <si>
    <t>ADMON 10%</t>
  </si>
  <si>
    <t>TOTAL MENSUAL</t>
  </si>
  <si>
    <t>Universidad del Cauca - Año 2011</t>
  </si>
  <si>
    <t xml:space="preserve">VALOR TOTAL DEL SERVICIO </t>
  </si>
  <si>
    <t>VALOR SERVICIO 2011</t>
  </si>
  <si>
    <t>COSTO ADMÓN Y SUPERVISION</t>
  </si>
  <si>
    <t>VALOR MENSUAL CON ARMA</t>
  </si>
  <si>
    <t xml:space="preserve">VALOR SERVICIO MENSUAL </t>
  </si>
  <si>
    <t>TARIFA AÑO2011</t>
  </si>
  <si>
    <t xml:space="preserve">4 Días de Marzo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</si>
  <si>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</si>
  <si>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</si>
  <si>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</si>
  <si>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</si>
  <si>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</si>
  <si>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</si>
  <si>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</si>
  <si>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</si>
  <si>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</si>
  <si>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Total </t>
  </si>
  <si>
    <t>EDIFICIO</t>
  </si>
  <si>
    <t>DIRECCION ADMINISTRATIVA</t>
  </si>
  <si>
    <t>FACULTAD DE EDUCACION</t>
  </si>
  <si>
    <t>FACULTADES DE INGENIERIA</t>
  </si>
  <si>
    <t>FACULTAD DE SALUD</t>
  </si>
  <si>
    <t>FACULTAD CIENCIAS AGROPECUARIAS</t>
  </si>
  <si>
    <t>CASA CALDAS</t>
  </si>
  <si>
    <t>SEDE NORTE</t>
  </si>
  <si>
    <t>DIAMANTE</t>
  </si>
  <si>
    <t>FACULTAD DE ARTES</t>
  </si>
  <si>
    <t>CDU</t>
  </si>
  <si>
    <t>SANTO DOMINGO</t>
  </si>
  <si>
    <t>FINCA REJOYA</t>
  </si>
  <si>
    <t>FINCA LA SULTANA</t>
  </si>
  <si>
    <t>CONSULTORIO JURIDICO</t>
  </si>
  <si>
    <t>BIOTERIO</t>
  </si>
  <si>
    <t>x</t>
  </si>
  <si>
    <t>FACULTAD DE CIENCIAS CONTABLES</t>
  </si>
  <si>
    <t>FACULTAD DE CIENCIAS HUMANAS</t>
  </si>
  <si>
    <t>UNIDAD DE SALUD</t>
  </si>
  <si>
    <t>UNISALUD</t>
  </si>
  <si>
    <t>UNICAUCA</t>
  </si>
  <si>
    <t>SERVICIO DE VIGILANCIA</t>
  </si>
  <si>
    <t>24 HORAS</t>
  </si>
  <si>
    <t>15 HORAS</t>
  </si>
  <si>
    <t>12 HORAS</t>
  </si>
  <si>
    <t>Unidad de Salud</t>
  </si>
  <si>
    <t>Consultorio Juridico Carrera 3 No 1-28, de lunes a domingo</t>
  </si>
  <si>
    <t>Sede Artes servicio de  lunes a viernes sin festivos de las 7:00 a las 19:00 horas</t>
  </si>
  <si>
    <t>Edificio Laboratorio -Interno. de lunes a domingo</t>
  </si>
  <si>
    <t>PERIODO DE SERVICIO</t>
  </si>
  <si>
    <t>Zona Especial de Laboratorios,  de lunes a domingo</t>
  </si>
  <si>
    <t>Centro Deportivo Universitario Rondero, de lunes a viernes sin festivo</t>
  </si>
  <si>
    <t xml:space="preserve">Centro Deportivo Universitario, Sector Tulcan, de lunes a sábado de las 07:00 a las 22:00 horas </t>
  </si>
  <si>
    <t>Casa Caldas - Calle 3 No 4-70,  de lunes a domingo</t>
  </si>
  <si>
    <t>Sede Consultorio juridico, Carrera 9  8 - 51, de lunes a domingo</t>
  </si>
  <si>
    <t xml:space="preserve">Zona de Reserva - Diamante de Beisbol ,  de lunes a domingo </t>
  </si>
  <si>
    <t xml:space="preserve">Dirección Administrativa y de Servicios, de lunes a domingo-Portería </t>
  </si>
  <si>
    <t>Facultad de Ciencias Agropecuarias - Sector las Guacas, Porteria. de lunes a domingo</t>
  </si>
  <si>
    <t>Facultad de Ciencias Agropecuarias - Sector las Guacas, Garita Oriental, de lunes a domingo</t>
  </si>
  <si>
    <t>Facultad de Ciencias Agropecuarias - Sector las Guacas, Planta de Proceso . de lunes a domingo</t>
  </si>
  <si>
    <t>Facultad de Ciencias Agropecuarias - Sector las Guacas, Garita Occidental, de lunes a domingo</t>
  </si>
  <si>
    <t xml:space="preserve">Facultad de Artes, Interior del Claustro carrera 6 No 3-14, Servicio de lunes a viernes sin festivo de las 07:00 a las 22:00 horas </t>
  </si>
  <si>
    <t>Facultad de Ciencias Contables Económicas y Administrativas - Sector Pomona Zona Exterior Caseta Metereologíca, de Lunes a domingo</t>
  </si>
  <si>
    <t>Facultad de Ciencias Contables Económicas y Administrativas - Sector Pomona, Parte Interna del Edificio Bloques A Y B,  de lunes a domingo</t>
  </si>
  <si>
    <t>Facultad de Ciencias Contables Económicas y Administrativas - Sector Pomona , Parte Interna del Edificio Bloque Administrativo , de lunes a domingo</t>
  </si>
  <si>
    <t>Facultad de Ciencias Contables Económicas y Administrativas - Sector Pomona , Parte Interna del Edificio Bloque Administrativo , de lunes a viernes sin festivos  de las 07:00 a las 22:00 horas</t>
  </si>
  <si>
    <t>Facultad de Ciencias Naturales Exactas y de la Educación ,Portería Edificio del Departamento de Matematicas, de lunes a domingo</t>
  </si>
  <si>
    <t>Facultad de Ciencias Naturales  Exactas y de la Educación, Porteria del Parqueadero Edificio del Departamento de Matematicas,   de lunes a domingo</t>
  </si>
  <si>
    <t>Facultad de Ciencias Naturales exactas y de la educación, Interior Edificio del Departamento de Matematicas. Servicio  de lunes a viernes de las 07:00 a las 22:00 horas sin festivo</t>
  </si>
  <si>
    <t>Facultad de Ciencias Naturales  Exactas y de la Educación, servicio de lunes a viernes sin festivo</t>
  </si>
  <si>
    <t>Centro Cultural El Carmen - Facultad de Ciencias Humanas, servicio de lunes a viernes sin festivos de las 7:00 a las 19:00 horas</t>
  </si>
  <si>
    <t>Facultad de Ciencias de la Salud - Parqueadero, de lunes a domingo</t>
  </si>
  <si>
    <t>Facultad de Ciencias de la Salud - Interior del Edificio, servicio de lunes a viernes de las 07:00 a las 22:00 sin festivo</t>
  </si>
  <si>
    <t>Centro Cultural El Carmen - Facultad de Ciencias Humanas - Interior del claustro, Servicio de las 07:00 a las 22:00 de lunes a viernes sin festivos</t>
  </si>
  <si>
    <t>Centro Universitario en Salud y Docencia - Poteria, de lunes a domingo</t>
  </si>
  <si>
    <t>Facultad de Ciencias de la Salud, servicio de lunes a viernes sin festivos de las 7:00 a las 19:00 horas sin festivo</t>
  </si>
  <si>
    <t>Edificios de Ingenierias, Servicio de lunes a viernes sin festivos</t>
  </si>
  <si>
    <t>Edificios de Ingenierias - Porteria Garita Sur, de lunes a domingo</t>
  </si>
  <si>
    <t>Edificios de Ingenierias -Exterior de Edificio y parque de ingenierias con ronda hasta la facultad de Educación, de lunes a domingo</t>
  </si>
  <si>
    <t>Edificio de Ingenierias Porteria Garita Norte, de lunes a domingo</t>
  </si>
  <si>
    <t>Edificio de Ingenieria Interno, de lunes a domingo</t>
  </si>
  <si>
    <t>Centro de Formación Avanzada en Ingenierias, de lunes a domingo</t>
  </si>
  <si>
    <t>Parque Temático La Sultana, de lunes a domingo</t>
  </si>
  <si>
    <t>Claustro de Santo Domingo Interior, servicio de lunes a viernes sin festivo de las 07:00 a las 22:00 horas</t>
  </si>
  <si>
    <t>Parque Temático La Rejoya, de lunes a domingo</t>
  </si>
  <si>
    <t>Claustro de Santo Domingo - Interior, servicio de lunes a viernes sin festivo de las 07:00 a las 19:00 horas</t>
  </si>
  <si>
    <t>Sede Norte Santander de Quilichao - Interior Casona , de lunes a domingo</t>
  </si>
</sst>
</file>

<file path=xl/styles.xml><?xml version="1.0" encoding="utf-8"?>
<styleSheet xmlns="http://schemas.openxmlformats.org/spreadsheetml/2006/main">
  <numFmts count="3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$&quot;#,##0"/>
    <numFmt numFmtId="189" formatCode="&quot;$&quot;#,##0.00"/>
    <numFmt numFmtId="190" formatCode="0.0%"/>
    <numFmt numFmtId="191" formatCode="#,##0.000"/>
    <numFmt numFmtId="192" formatCode="&quot;$&quot;\ #,##0.00"/>
    <numFmt numFmtId="193" formatCode="#,##0.000000"/>
  </numFmts>
  <fonts count="53">
    <font>
      <sz val="10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u val="single"/>
      <sz val="12"/>
      <name val="Verdana"/>
      <family val="2"/>
    </font>
    <font>
      <sz val="12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Verdana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0" fillId="33" borderId="0" xfId="0" applyFill="1" applyAlignment="1">
      <alignment/>
    </xf>
    <xf numFmtId="3" fontId="2" fillId="33" borderId="10" xfId="0" applyNumberFormat="1" applyFont="1" applyFill="1" applyBorder="1" applyAlignment="1">
      <alignment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vertical="center"/>
    </xf>
    <xf numFmtId="0" fontId="10" fillId="33" borderId="0" xfId="0" applyFont="1" applyFill="1" applyAlignment="1">
      <alignment/>
    </xf>
    <xf numFmtId="3" fontId="52" fillId="33" borderId="10" xfId="0" applyNumberFormat="1" applyFont="1" applyFill="1" applyBorder="1" applyAlignment="1">
      <alignment vertical="center" wrapText="1"/>
    </xf>
    <xf numFmtId="0" fontId="0" fillId="33" borderId="0" xfId="0" applyFont="1" applyFill="1" applyAlignment="1">
      <alignment/>
    </xf>
    <xf numFmtId="3" fontId="1" fillId="33" borderId="1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/>
    </xf>
    <xf numFmtId="3" fontId="5" fillId="33" borderId="11" xfId="0" applyNumberFormat="1" applyFont="1" applyFill="1" applyBorder="1" applyAlignment="1">
      <alignment/>
    </xf>
    <xf numFmtId="3" fontId="5" fillId="33" borderId="11" xfId="0" applyNumberFormat="1" applyFont="1" applyFill="1" applyBorder="1" applyAlignment="1">
      <alignment vertical="center"/>
    </xf>
    <xf numFmtId="3" fontId="1" fillId="33" borderId="10" xfId="0" applyNumberFormat="1" applyFont="1" applyFill="1" applyBorder="1" applyAlignment="1">
      <alignment horizontal="center" vertical="center" wrapText="1"/>
    </xf>
    <xf numFmtId="3" fontId="2" fillId="33" borderId="0" xfId="0" applyNumberFormat="1" applyFont="1" applyFill="1" applyAlignment="1">
      <alignment/>
    </xf>
    <xf numFmtId="3" fontId="2" fillId="33" borderId="10" xfId="0" applyNumberFormat="1" applyFont="1" applyFill="1" applyBorder="1" applyAlignment="1">
      <alignment/>
    </xf>
    <xf numFmtId="3" fontId="2" fillId="33" borderId="12" xfId="0" applyNumberFormat="1" applyFont="1" applyFill="1" applyBorder="1" applyAlignment="1">
      <alignment/>
    </xf>
    <xf numFmtId="3" fontId="1" fillId="33" borderId="13" xfId="0" applyNumberFormat="1" applyFont="1" applyFill="1" applyBorder="1" applyAlignment="1">
      <alignment/>
    </xf>
    <xf numFmtId="3" fontId="1" fillId="33" borderId="14" xfId="0" applyNumberFormat="1" applyFont="1" applyFill="1" applyBorder="1" applyAlignment="1">
      <alignment/>
    </xf>
    <xf numFmtId="3" fontId="6" fillId="33" borderId="14" xfId="0" applyNumberFormat="1" applyFont="1" applyFill="1" applyBorder="1" applyAlignment="1">
      <alignment/>
    </xf>
    <xf numFmtId="3" fontId="1" fillId="33" borderId="15" xfId="0" applyNumberFormat="1" applyFont="1" applyFill="1" applyBorder="1" applyAlignment="1">
      <alignment/>
    </xf>
    <xf numFmtId="3" fontId="2" fillId="33" borderId="14" xfId="0" applyNumberFormat="1" applyFont="1" applyFill="1" applyBorder="1" applyAlignment="1">
      <alignment/>
    </xf>
    <xf numFmtId="3" fontId="0" fillId="33" borderId="0" xfId="0" applyNumberFormat="1" applyFont="1" applyFill="1" applyAlignment="1">
      <alignment/>
    </xf>
    <xf numFmtId="3" fontId="0" fillId="33" borderId="0" xfId="0" applyNumberFormat="1" applyFill="1" applyAlignment="1">
      <alignment/>
    </xf>
    <xf numFmtId="3" fontId="0" fillId="33" borderId="0" xfId="0" applyNumberFormat="1" applyFill="1" applyAlignment="1">
      <alignment/>
    </xf>
    <xf numFmtId="3" fontId="7" fillId="33" borderId="0" xfId="0" applyNumberFormat="1" applyFont="1" applyFill="1" applyAlignment="1">
      <alignment/>
    </xf>
    <xf numFmtId="3" fontId="1" fillId="33" borderId="0" xfId="0" applyNumberFormat="1" applyFont="1" applyFill="1" applyAlignment="1">
      <alignment/>
    </xf>
    <xf numFmtId="1" fontId="0" fillId="33" borderId="0" xfId="0" applyNumberFormat="1" applyFill="1" applyAlignment="1">
      <alignment/>
    </xf>
    <xf numFmtId="0" fontId="11" fillId="33" borderId="10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0" fillId="33" borderId="0" xfId="0" applyNumberFormat="1" applyFill="1" applyAlignment="1">
      <alignment vertical="center" wrapText="1"/>
    </xf>
    <xf numFmtId="0" fontId="0" fillId="33" borderId="0" xfId="0" applyFill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3" fontId="1" fillId="33" borderId="0" xfId="0" applyNumberFormat="1" applyFont="1" applyFill="1" applyAlignment="1">
      <alignment/>
    </xf>
    <xf numFmtId="0" fontId="0" fillId="33" borderId="12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zoomScalePageLayoutView="0" workbookViewId="0" topLeftCell="B1">
      <selection activeCell="G71" sqref="G71"/>
    </sheetView>
  </sheetViews>
  <sheetFormatPr defaultColWidth="11.421875" defaultRowHeight="12.75"/>
  <cols>
    <col min="1" max="1" width="28.28125" style="32" customWidth="1"/>
    <col min="2" max="2" width="33.8515625" style="1" customWidth="1"/>
    <col min="3" max="3" width="12.00390625" style="1" customWidth="1"/>
    <col min="4" max="4" width="15.421875" style="1" customWidth="1"/>
    <col min="5" max="5" width="8.421875" style="1" customWidth="1"/>
    <col min="6" max="6" width="14.7109375" style="1" customWidth="1"/>
    <col min="7" max="7" width="15.421875" style="1" customWidth="1"/>
    <col min="8" max="8" width="13.140625" style="1" customWidth="1"/>
    <col min="9" max="9" width="17.28125" style="1" customWidth="1"/>
    <col min="10" max="10" width="11.421875" style="1" customWidth="1"/>
    <col min="11" max="11" width="12.7109375" style="1" bestFit="1" customWidth="1"/>
    <col min="12" max="16384" width="11.421875" style="1" customWidth="1"/>
  </cols>
  <sheetData>
    <row r="1" spans="2:9" ht="15">
      <c r="B1" s="9"/>
      <c r="C1" s="9"/>
      <c r="D1" s="9"/>
      <c r="E1" s="9"/>
      <c r="F1" s="9"/>
      <c r="G1" s="10"/>
      <c r="H1" s="11"/>
      <c r="I1" s="11"/>
    </row>
    <row r="2" spans="1:9" ht="12.75">
      <c r="A2" s="33"/>
      <c r="B2" s="43" t="s">
        <v>7</v>
      </c>
      <c r="C2" s="43"/>
      <c r="D2" s="43"/>
      <c r="E2" s="43"/>
      <c r="F2" s="43"/>
      <c r="G2" s="43"/>
      <c r="H2" s="43"/>
      <c r="I2" s="43"/>
    </row>
    <row r="3" spans="1:9" ht="12.75">
      <c r="A3" s="33"/>
      <c r="B3" s="43" t="s">
        <v>10</v>
      </c>
      <c r="C3" s="43"/>
      <c r="D3" s="43"/>
      <c r="E3" s="43"/>
      <c r="F3" s="43"/>
      <c r="G3" s="43"/>
      <c r="H3" s="43"/>
      <c r="I3" s="43"/>
    </row>
    <row r="4" spans="1:9" s="31" customFormat="1" ht="45">
      <c r="A4" s="29" t="s">
        <v>28</v>
      </c>
      <c r="B4" s="30" t="s">
        <v>1</v>
      </c>
      <c r="C4" s="30" t="s">
        <v>50</v>
      </c>
      <c r="D4" s="30" t="s">
        <v>12</v>
      </c>
      <c r="E4" s="30" t="s">
        <v>6</v>
      </c>
      <c r="F4" s="30" t="s">
        <v>12</v>
      </c>
      <c r="G4" s="30" t="s">
        <v>13</v>
      </c>
      <c r="H4" s="30" t="s">
        <v>0</v>
      </c>
      <c r="I4" s="30" t="s">
        <v>14</v>
      </c>
    </row>
    <row r="5" spans="1:9" s="5" customFormat="1" ht="38.25" customHeight="1">
      <c r="A5" s="33" t="s">
        <v>43</v>
      </c>
      <c r="B5" s="2" t="s">
        <v>59</v>
      </c>
      <c r="C5" s="2" t="s">
        <v>51</v>
      </c>
      <c r="D5" s="2">
        <v>4713280</v>
      </c>
      <c r="E5" s="3">
        <v>1</v>
      </c>
      <c r="F5" s="2">
        <f aca="true" t="shared" si="0" ref="F5:F44">+D5*E5</f>
        <v>4713280</v>
      </c>
      <c r="G5" s="4">
        <f>+F5*10%</f>
        <v>471328</v>
      </c>
      <c r="H5" s="4">
        <f aca="true" t="shared" si="1" ref="H5:H44">+(+G5+F5)*1.6%</f>
        <v>82953.728</v>
      </c>
      <c r="I5" s="4">
        <f aca="true" t="shared" si="2" ref="I5:I44">+G5+F5+H5</f>
        <v>5267561.728</v>
      </c>
    </row>
    <row r="6" spans="1:9" ht="28.5" customHeight="1">
      <c r="A6" s="33" t="s">
        <v>34</v>
      </c>
      <c r="B6" s="2" t="s">
        <v>62</v>
      </c>
      <c r="C6" s="2" t="s">
        <v>51</v>
      </c>
      <c r="D6" s="2">
        <v>4713280</v>
      </c>
      <c r="E6" s="3">
        <v>1</v>
      </c>
      <c r="F6" s="2">
        <f t="shared" si="0"/>
        <v>4713280</v>
      </c>
      <c r="G6" s="4">
        <f>+F6*10%</f>
        <v>471328</v>
      </c>
      <c r="H6" s="4">
        <f t="shared" si="1"/>
        <v>82953.728</v>
      </c>
      <c r="I6" s="4">
        <f t="shared" si="2"/>
        <v>5267561.728</v>
      </c>
    </row>
    <row r="7" spans="1:9" ht="42" customHeight="1">
      <c r="A7" s="36" t="s">
        <v>38</v>
      </c>
      <c r="B7" s="2" t="s">
        <v>61</v>
      </c>
      <c r="C7" s="2" t="s">
        <v>52</v>
      </c>
      <c r="D7" s="2">
        <v>2286235</v>
      </c>
      <c r="E7" s="3">
        <v>1</v>
      </c>
      <c r="F7" s="2">
        <f t="shared" si="0"/>
        <v>2286235</v>
      </c>
      <c r="G7" s="4">
        <f>+F7*10%+1</f>
        <v>228624.5</v>
      </c>
      <c r="H7" s="4">
        <f t="shared" si="1"/>
        <v>40237.752</v>
      </c>
      <c r="I7" s="4">
        <f t="shared" si="2"/>
        <v>2555097.252</v>
      </c>
    </row>
    <row r="8" spans="1:9" ht="38.25">
      <c r="A8" s="37"/>
      <c r="B8" s="2" t="s">
        <v>60</v>
      </c>
      <c r="C8" s="2" t="s">
        <v>53</v>
      </c>
      <c r="D8" s="2">
        <v>1406914</v>
      </c>
      <c r="E8" s="3">
        <v>1</v>
      </c>
      <c r="F8" s="2">
        <f t="shared" si="0"/>
        <v>1406914</v>
      </c>
      <c r="G8" s="4">
        <f aca="true" t="shared" si="3" ref="G8:G44">+F8*10%</f>
        <v>140691.4</v>
      </c>
      <c r="H8" s="4">
        <f t="shared" si="1"/>
        <v>24761.6864</v>
      </c>
      <c r="I8" s="4">
        <f t="shared" si="2"/>
        <v>1572367.0864</v>
      </c>
    </row>
    <row r="9" spans="1:9" ht="28.5" customHeight="1">
      <c r="A9" s="36" t="s">
        <v>42</v>
      </c>
      <c r="B9" s="2" t="s">
        <v>55</v>
      </c>
      <c r="C9" s="2" t="s">
        <v>51</v>
      </c>
      <c r="D9" s="2">
        <v>4713280</v>
      </c>
      <c r="E9" s="3">
        <v>1</v>
      </c>
      <c r="F9" s="2">
        <f t="shared" si="0"/>
        <v>4713280</v>
      </c>
      <c r="G9" s="4">
        <f t="shared" si="3"/>
        <v>471328</v>
      </c>
      <c r="H9" s="4">
        <f t="shared" si="1"/>
        <v>82953.728</v>
      </c>
      <c r="I9" s="4">
        <f t="shared" si="2"/>
        <v>5267561.728</v>
      </c>
    </row>
    <row r="10" spans="1:9" ht="30.75" customHeight="1">
      <c r="A10" s="38"/>
      <c r="B10" s="2" t="s">
        <v>63</v>
      </c>
      <c r="C10" s="2" t="s">
        <v>51</v>
      </c>
      <c r="D10" s="2">
        <v>4713280</v>
      </c>
      <c r="E10" s="3">
        <v>1</v>
      </c>
      <c r="F10" s="2">
        <f t="shared" si="0"/>
        <v>4713280</v>
      </c>
      <c r="G10" s="4">
        <f t="shared" si="3"/>
        <v>471328</v>
      </c>
      <c r="H10" s="4">
        <f t="shared" si="1"/>
        <v>82953.728</v>
      </c>
      <c r="I10" s="4">
        <f t="shared" si="2"/>
        <v>5267561.728</v>
      </c>
    </row>
    <row r="11" spans="1:9" ht="27" customHeight="1">
      <c r="A11" s="33" t="s">
        <v>36</v>
      </c>
      <c r="B11" s="2" t="s">
        <v>64</v>
      </c>
      <c r="C11" s="2" t="s">
        <v>51</v>
      </c>
      <c r="D11" s="2">
        <v>4713280</v>
      </c>
      <c r="E11" s="3">
        <v>1</v>
      </c>
      <c r="F11" s="2">
        <f t="shared" si="0"/>
        <v>4713280</v>
      </c>
      <c r="G11" s="4">
        <f t="shared" si="3"/>
        <v>471328</v>
      </c>
      <c r="H11" s="4">
        <f t="shared" si="1"/>
        <v>82953.728</v>
      </c>
      <c r="I11" s="4">
        <f t="shared" si="2"/>
        <v>5267561.728</v>
      </c>
    </row>
    <row r="12" spans="1:9" ht="38.25">
      <c r="A12" s="33" t="s">
        <v>29</v>
      </c>
      <c r="B12" s="2" t="s">
        <v>65</v>
      </c>
      <c r="C12" s="2" t="s">
        <v>51</v>
      </c>
      <c r="D12" s="2">
        <v>4713280</v>
      </c>
      <c r="E12" s="3">
        <v>1</v>
      </c>
      <c r="F12" s="2">
        <f t="shared" si="0"/>
        <v>4713280</v>
      </c>
      <c r="G12" s="4">
        <f t="shared" si="3"/>
        <v>471328</v>
      </c>
      <c r="H12" s="4">
        <f t="shared" si="1"/>
        <v>82953.728</v>
      </c>
      <c r="I12" s="4">
        <f t="shared" si="2"/>
        <v>5267561.728</v>
      </c>
    </row>
    <row r="13" spans="1:9" ht="42" customHeight="1">
      <c r="A13" s="36" t="s">
        <v>33</v>
      </c>
      <c r="B13" s="2" t="s">
        <v>66</v>
      </c>
      <c r="C13" s="2" t="s">
        <v>51</v>
      </c>
      <c r="D13" s="2">
        <v>4713280</v>
      </c>
      <c r="E13" s="3">
        <v>1</v>
      </c>
      <c r="F13" s="2">
        <f t="shared" si="0"/>
        <v>4713280</v>
      </c>
      <c r="G13" s="4">
        <f t="shared" si="3"/>
        <v>471328</v>
      </c>
      <c r="H13" s="4">
        <f t="shared" si="1"/>
        <v>82953.728</v>
      </c>
      <c r="I13" s="4">
        <f t="shared" si="2"/>
        <v>5267561.728</v>
      </c>
    </row>
    <row r="14" spans="1:9" ht="53.25" customHeight="1">
      <c r="A14" s="39"/>
      <c r="B14" s="2" t="s">
        <v>69</v>
      </c>
      <c r="C14" s="2" t="s">
        <v>51</v>
      </c>
      <c r="D14" s="2">
        <v>4713280</v>
      </c>
      <c r="E14" s="3">
        <v>1</v>
      </c>
      <c r="F14" s="2">
        <f t="shared" si="0"/>
        <v>4713280</v>
      </c>
      <c r="G14" s="4">
        <f t="shared" si="3"/>
        <v>471328</v>
      </c>
      <c r="H14" s="4">
        <f t="shared" si="1"/>
        <v>82953.728</v>
      </c>
      <c r="I14" s="4">
        <f t="shared" si="2"/>
        <v>5267561.728</v>
      </c>
    </row>
    <row r="15" spans="1:9" ht="57" customHeight="1">
      <c r="A15" s="39"/>
      <c r="B15" s="2" t="s">
        <v>67</v>
      </c>
      <c r="C15" s="2" t="s">
        <v>51</v>
      </c>
      <c r="D15" s="2">
        <v>4713280</v>
      </c>
      <c r="E15" s="3">
        <v>1</v>
      </c>
      <c r="F15" s="2">
        <f t="shared" si="0"/>
        <v>4713280</v>
      </c>
      <c r="G15" s="4">
        <f t="shared" si="3"/>
        <v>471328</v>
      </c>
      <c r="H15" s="4">
        <f t="shared" si="1"/>
        <v>82953.728</v>
      </c>
      <c r="I15" s="4">
        <f t="shared" si="2"/>
        <v>5267561.728</v>
      </c>
    </row>
    <row r="16" spans="1:9" ht="55.5" customHeight="1">
      <c r="A16" s="37"/>
      <c r="B16" s="2" t="s">
        <v>68</v>
      </c>
      <c r="C16" s="2" t="s">
        <v>51</v>
      </c>
      <c r="D16" s="2">
        <v>4713280</v>
      </c>
      <c r="E16" s="3">
        <v>1</v>
      </c>
      <c r="F16" s="2">
        <f t="shared" si="0"/>
        <v>4713280</v>
      </c>
      <c r="G16" s="4">
        <f t="shared" si="3"/>
        <v>471328</v>
      </c>
      <c r="H16" s="4">
        <f t="shared" si="1"/>
        <v>82953.728</v>
      </c>
      <c r="I16" s="4">
        <f t="shared" si="2"/>
        <v>5267561.728</v>
      </c>
    </row>
    <row r="17" spans="1:9" ht="54.75" customHeight="1">
      <c r="A17" s="36" t="s">
        <v>37</v>
      </c>
      <c r="B17" s="2" t="s">
        <v>70</v>
      </c>
      <c r="C17" s="2" t="s">
        <v>52</v>
      </c>
      <c r="D17" s="2">
        <v>1758642</v>
      </c>
      <c r="E17" s="3">
        <v>1</v>
      </c>
      <c r="F17" s="2">
        <f t="shared" si="0"/>
        <v>1758642</v>
      </c>
      <c r="G17" s="4">
        <f t="shared" si="3"/>
        <v>175864.2</v>
      </c>
      <c r="H17" s="4">
        <f t="shared" si="1"/>
        <v>30952.0992</v>
      </c>
      <c r="I17" s="4">
        <f t="shared" si="2"/>
        <v>1965458.2992</v>
      </c>
    </row>
    <row r="18" spans="1:9" ht="43.5" customHeight="1">
      <c r="A18" s="37"/>
      <c r="B18" s="2" t="s">
        <v>56</v>
      </c>
      <c r="C18" s="2" t="s">
        <v>53</v>
      </c>
      <c r="D18" s="6">
        <v>1406914</v>
      </c>
      <c r="E18" s="3">
        <v>2</v>
      </c>
      <c r="F18" s="2">
        <f t="shared" si="0"/>
        <v>2813828</v>
      </c>
      <c r="G18" s="4">
        <f t="shared" si="3"/>
        <v>281382.8</v>
      </c>
      <c r="H18" s="4">
        <f t="shared" si="1"/>
        <v>49523.3728</v>
      </c>
      <c r="I18" s="4">
        <f t="shared" si="2"/>
        <v>3144734.1728</v>
      </c>
    </row>
    <row r="19" spans="1:9" ht="66.75" customHeight="1">
      <c r="A19" s="36" t="s">
        <v>45</v>
      </c>
      <c r="B19" s="2" t="s">
        <v>71</v>
      </c>
      <c r="C19" s="2" t="s">
        <v>51</v>
      </c>
      <c r="D19" s="2">
        <v>4713280</v>
      </c>
      <c r="E19" s="3">
        <v>1</v>
      </c>
      <c r="F19" s="2">
        <f t="shared" si="0"/>
        <v>4713280</v>
      </c>
      <c r="G19" s="4">
        <f t="shared" si="3"/>
        <v>471328</v>
      </c>
      <c r="H19" s="4">
        <f t="shared" si="1"/>
        <v>82953.728</v>
      </c>
      <c r="I19" s="4">
        <f t="shared" si="2"/>
        <v>5267561.728</v>
      </c>
    </row>
    <row r="20" spans="1:9" ht="69" customHeight="1">
      <c r="A20" s="39"/>
      <c r="B20" s="2" t="s">
        <v>72</v>
      </c>
      <c r="C20" s="2" t="s">
        <v>51</v>
      </c>
      <c r="D20" s="2">
        <v>4713280</v>
      </c>
      <c r="E20" s="3">
        <v>1</v>
      </c>
      <c r="F20" s="2">
        <f t="shared" si="0"/>
        <v>4713280</v>
      </c>
      <c r="G20" s="4">
        <f t="shared" si="3"/>
        <v>471328</v>
      </c>
      <c r="H20" s="4">
        <f t="shared" si="1"/>
        <v>82953.728</v>
      </c>
      <c r="I20" s="4">
        <f t="shared" si="2"/>
        <v>5267561.728</v>
      </c>
    </row>
    <row r="21" spans="1:9" ht="66.75" customHeight="1">
      <c r="A21" s="39"/>
      <c r="B21" s="2" t="s">
        <v>73</v>
      </c>
      <c r="C21" s="2" t="s">
        <v>51</v>
      </c>
      <c r="D21" s="2">
        <v>4713280</v>
      </c>
      <c r="E21" s="3">
        <v>1</v>
      </c>
      <c r="F21" s="2">
        <f t="shared" si="0"/>
        <v>4713280</v>
      </c>
      <c r="G21" s="4">
        <f t="shared" si="3"/>
        <v>471328</v>
      </c>
      <c r="H21" s="4">
        <f t="shared" si="1"/>
        <v>82953.728</v>
      </c>
      <c r="I21" s="4">
        <f t="shared" si="2"/>
        <v>5267561.728</v>
      </c>
    </row>
    <row r="22" spans="1:10" ht="80.25" customHeight="1">
      <c r="A22" s="37"/>
      <c r="B22" s="2" t="s">
        <v>74</v>
      </c>
      <c r="C22" s="2" t="s">
        <v>52</v>
      </c>
      <c r="D22" s="2">
        <v>1758642</v>
      </c>
      <c r="E22" s="3">
        <v>1</v>
      </c>
      <c r="F22" s="2">
        <f t="shared" si="0"/>
        <v>1758642</v>
      </c>
      <c r="G22" s="4">
        <f t="shared" si="3"/>
        <v>175864.2</v>
      </c>
      <c r="H22" s="4">
        <f t="shared" si="1"/>
        <v>30952.0992</v>
      </c>
      <c r="I22" s="4">
        <f t="shared" si="2"/>
        <v>1965458.2992</v>
      </c>
      <c r="J22" s="7" t="s">
        <v>44</v>
      </c>
    </row>
    <row r="23" spans="1:9" ht="56.25" customHeight="1">
      <c r="A23" s="36" t="s">
        <v>30</v>
      </c>
      <c r="B23" s="2" t="s">
        <v>75</v>
      </c>
      <c r="C23" s="2" t="s">
        <v>51</v>
      </c>
      <c r="D23" s="2">
        <v>4713280</v>
      </c>
      <c r="E23" s="3">
        <v>1</v>
      </c>
      <c r="F23" s="2">
        <f t="shared" si="0"/>
        <v>4713280</v>
      </c>
      <c r="G23" s="4">
        <f t="shared" si="3"/>
        <v>471328</v>
      </c>
      <c r="H23" s="4">
        <f t="shared" si="1"/>
        <v>82953.728</v>
      </c>
      <c r="I23" s="4">
        <f t="shared" si="2"/>
        <v>5267561.728</v>
      </c>
    </row>
    <row r="24" spans="1:9" ht="66" customHeight="1">
      <c r="A24" s="39"/>
      <c r="B24" s="2" t="s">
        <v>76</v>
      </c>
      <c r="C24" s="2" t="s">
        <v>51</v>
      </c>
      <c r="D24" s="2">
        <v>4713280</v>
      </c>
      <c r="E24" s="3">
        <v>1</v>
      </c>
      <c r="F24" s="2">
        <f t="shared" si="0"/>
        <v>4713280</v>
      </c>
      <c r="G24" s="4">
        <f t="shared" si="3"/>
        <v>471328</v>
      </c>
      <c r="H24" s="4">
        <f t="shared" si="1"/>
        <v>82953.728</v>
      </c>
      <c r="I24" s="4">
        <f t="shared" si="2"/>
        <v>5267561.728</v>
      </c>
    </row>
    <row r="25" spans="1:9" ht="81" customHeight="1">
      <c r="A25" s="39"/>
      <c r="B25" s="2" t="s">
        <v>77</v>
      </c>
      <c r="C25" s="2" t="s">
        <v>52</v>
      </c>
      <c r="D25" s="2">
        <v>1758642</v>
      </c>
      <c r="E25" s="3">
        <v>1</v>
      </c>
      <c r="F25" s="2">
        <f t="shared" si="0"/>
        <v>1758642</v>
      </c>
      <c r="G25" s="4">
        <f t="shared" si="3"/>
        <v>175864.2</v>
      </c>
      <c r="H25" s="4">
        <f t="shared" si="1"/>
        <v>30952.0992</v>
      </c>
      <c r="I25" s="4">
        <f t="shared" si="2"/>
        <v>1965458.2992</v>
      </c>
    </row>
    <row r="26" spans="1:9" ht="27" customHeight="1">
      <c r="A26" s="39"/>
      <c r="B26" s="2" t="s">
        <v>57</v>
      </c>
      <c r="C26" s="2" t="s">
        <v>51</v>
      </c>
      <c r="D26" s="2">
        <v>4713280</v>
      </c>
      <c r="E26" s="3">
        <v>1</v>
      </c>
      <c r="F26" s="2">
        <f t="shared" si="0"/>
        <v>4713280</v>
      </c>
      <c r="G26" s="4">
        <f t="shared" si="3"/>
        <v>471328</v>
      </c>
      <c r="H26" s="4">
        <f t="shared" si="1"/>
        <v>82953.728</v>
      </c>
      <c r="I26" s="4">
        <f t="shared" si="2"/>
        <v>5267561.728</v>
      </c>
    </row>
    <row r="27" spans="1:9" ht="54" customHeight="1">
      <c r="A27" s="37"/>
      <c r="B27" s="2" t="s">
        <v>78</v>
      </c>
      <c r="C27" s="2" t="s">
        <v>53</v>
      </c>
      <c r="D27" s="2">
        <v>1406914</v>
      </c>
      <c r="E27" s="3">
        <v>3</v>
      </c>
      <c r="F27" s="2">
        <f t="shared" si="0"/>
        <v>4220742</v>
      </c>
      <c r="G27" s="4">
        <f t="shared" si="3"/>
        <v>422074.2</v>
      </c>
      <c r="H27" s="4">
        <f t="shared" si="1"/>
        <v>74285.0592</v>
      </c>
      <c r="I27" s="4">
        <f t="shared" si="2"/>
        <v>4717101.2592</v>
      </c>
    </row>
    <row r="28" spans="1:9" ht="65.25" customHeight="1">
      <c r="A28" s="36" t="s">
        <v>46</v>
      </c>
      <c r="B28" s="2" t="s">
        <v>82</v>
      </c>
      <c r="C28" s="2" t="s">
        <v>52</v>
      </c>
      <c r="D28" s="2">
        <v>1758642</v>
      </c>
      <c r="E28" s="3">
        <v>1</v>
      </c>
      <c r="F28" s="2">
        <f t="shared" si="0"/>
        <v>1758642</v>
      </c>
      <c r="G28" s="4">
        <f t="shared" si="3"/>
        <v>175864.2</v>
      </c>
      <c r="H28" s="4">
        <f t="shared" si="1"/>
        <v>30952.0992</v>
      </c>
      <c r="I28" s="4">
        <f t="shared" si="2"/>
        <v>1965458.2992</v>
      </c>
    </row>
    <row r="29" spans="1:9" ht="67.5" customHeight="1">
      <c r="A29" s="37"/>
      <c r="B29" s="2" t="s">
        <v>79</v>
      </c>
      <c r="C29" s="2" t="s">
        <v>53</v>
      </c>
      <c r="D29" s="2">
        <v>1406914</v>
      </c>
      <c r="E29" s="3">
        <v>2</v>
      </c>
      <c r="F29" s="2">
        <f t="shared" si="0"/>
        <v>2813828</v>
      </c>
      <c r="G29" s="4">
        <f t="shared" si="3"/>
        <v>281382.8</v>
      </c>
      <c r="H29" s="4">
        <f t="shared" si="1"/>
        <v>49523.3728</v>
      </c>
      <c r="I29" s="4">
        <f t="shared" si="2"/>
        <v>3144734.1728</v>
      </c>
    </row>
    <row r="30" spans="1:9" ht="36.75" customHeight="1">
      <c r="A30" s="36" t="s">
        <v>32</v>
      </c>
      <c r="B30" s="2" t="s">
        <v>80</v>
      </c>
      <c r="C30" s="2" t="s">
        <v>51</v>
      </c>
      <c r="D30" s="2">
        <v>4713280</v>
      </c>
      <c r="E30" s="3">
        <v>1</v>
      </c>
      <c r="F30" s="2">
        <f t="shared" si="0"/>
        <v>4713280</v>
      </c>
      <c r="G30" s="4">
        <f t="shared" si="3"/>
        <v>471328</v>
      </c>
      <c r="H30" s="4">
        <f t="shared" si="1"/>
        <v>82953.728</v>
      </c>
      <c r="I30" s="4">
        <f t="shared" si="2"/>
        <v>5267561.728</v>
      </c>
    </row>
    <row r="31" spans="1:9" ht="51">
      <c r="A31" s="39"/>
      <c r="B31" s="2" t="s">
        <v>81</v>
      </c>
      <c r="C31" s="2" t="s">
        <v>52</v>
      </c>
      <c r="D31" s="2">
        <v>1758642</v>
      </c>
      <c r="E31" s="3">
        <v>1</v>
      </c>
      <c r="F31" s="2">
        <f t="shared" si="0"/>
        <v>1758642</v>
      </c>
      <c r="G31" s="4">
        <f t="shared" si="3"/>
        <v>175864.2</v>
      </c>
      <c r="H31" s="4">
        <f t="shared" si="1"/>
        <v>30952.0992</v>
      </c>
      <c r="I31" s="4">
        <f t="shared" si="2"/>
        <v>1965458.2992</v>
      </c>
    </row>
    <row r="32" spans="1:9" ht="38.25">
      <c r="A32" s="39"/>
      <c r="B32" s="2" t="s">
        <v>83</v>
      </c>
      <c r="C32" s="2" t="s">
        <v>51</v>
      </c>
      <c r="D32" s="2">
        <v>4713280</v>
      </c>
      <c r="E32" s="3">
        <v>1</v>
      </c>
      <c r="F32" s="2">
        <f t="shared" si="0"/>
        <v>4713280</v>
      </c>
      <c r="G32" s="4">
        <f t="shared" si="3"/>
        <v>471328</v>
      </c>
      <c r="H32" s="4">
        <f t="shared" si="1"/>
        <v>82953.728</v>
      </c>
      <c r="I32" s="4">
        <f t="shared" si="2"/>
        <v>5267561.728</v>
      </c>
    </row>
    <row r="33" spans="1:9" ht="51">
      <c r="A33" s="37"/>
      <c r="B33" s="2" t="s">
        <v>84</v>
      </c>
      <c r="C33" s="2" t="s">
        <v>53</v>
      </c>
      <c r="D33" s="2">
        <v>1406914</v>
      </c>
      <c r="E33" s="3">
        <v>3</v>
      </c>
      <c r="F33" s="2">
        <f t="shared" si="0"/>
        <v>4220742</v>
      </c>
      <c r="G33" s="4">
        <f t="shared" si="3"/>
        <v>422074.2</v>
      </c>
      <c r="H33" s="4">
        <f t="shared" si="1"/>
        <v>74285.0592</v>
      </c>
      <c r="I33" s="4">
        <f t="shared" si="2"/>
        <v>4717101.2592</v>
      </c>
    </row>
    <row r="34" spans="1:9" ht="33.75" customHeight="1">
      <c r="A34" s="40" t="s">
        <v>31</v>
      </c>
      <c r="B34" s="2" t="s">
        <v>85</v>
      </c>
      <c r="C34" s="2" t="s">
        <v>53</v>
      </c>
      <c r="D34" s="2">
        <v>1406914</v>
      </c>
      <c r="E34" s="3">
        <v>3</v>
      </c>
      <c r="F34" s="2">
        <f t="shared" si="0"/>
        <v>4220742</v>
      </c>
      <c r="G34" s="4">
        <f t="shared" si="3"/>
        <v>422074.2</v>
      </c>
      <c r="H34" s="4">
        <f t="shared" si="1"/>
        <v>74285.0592</v>
      </c>
      <c r="I34" s="4">
        <f t="shared" si="2"/>
        <v>4717101.2592</v>
      </c>
    </row>
    <row r="35" spans="1:9" ht="28.5" customHeight="1">
      <c r="A35" s="41"/>
      <c r="B35" s="2" t="s">
        <v>86</v>
      </c>
      <c r="C35" s="2" t="s">
        <v>51</v>
      </c>
      <c r="D35" s="2">
        <v>4713280</v>
      </c>
      <c r="E35" s="3">
        <v>1</v>
      </c>
      <c r="F35" s="2">
        <f t="shared" si="0"/>
        <v>4713280</v>
      </c>
      <c r="G35" s="4">
        <f t="shared" si="3"/>
        <v>471328</v>
      </c>
      <c r="H35" s="4">
        <f t="shared" si="1"/>
        <v>82953.728</v>
      </c>
      <c r="I35" s="4">
        <f t="shared" si="2"/>
        <v>5267561.728</v>
      </c>
    </row>
    <row r="36" spans="1:9" ht="57" customHeight="1">
      <c r="A36" s="41"/>
      <c r="B36" s="2" t="s">
        <v>87</v>
      </c>
      <c r="C36" s="2" t="s">
        <v>51</v>
      </c>
      <c r="D36" s="2">
        <v>4713280</v>
      </c>
      <c r="E36" s="3">
        <v>1</v>
      </c>
      <c r="F36" s="2">
        <f t="shared" si="0"/>
        <v>4713280</v>
      </c>
      <c r="G36" s="4">
        <f t="shared" si="3"/>
        <v>471328</v>
      </c>
      <c r="H36" s="4">
        <f t="shared" si="1"/>
        <v>82953.728</v>
      </c>
      <c r="I36" s="4">
        <f t="shared" si="2"/>
        <v>5267561.728</v>
      </c>
    </row>
    <row r="37" spans="1:9" ht="29.25" customHeight="1">
      <c r="A37" s="41"/>
      <c r="B37" s="2" t="s">
        <v>88</v>
      </c>
      <c r="C37" s="2" t="s">
        <v>51</v>
      </c>
      <c r="D37" s="2">
        <v>4713280</v>
      </c>
      <c r="E37" s="3">
        <v>1</v>
      </c>
      <c r="F37" s="2">
        <f t="shared" si="0"/>
        <v>4713280</v>
      </c>
      <c r="G37" s="4">
        <f t="shared" si="3"/>
        <v>471328</v>
      </c>
      <c r="H37" s="4">
        <f t="shared" si="1"/>
        <v>82953.728</v>
      </c>
      <c r="I37" s="4">
        <f t="shared" si="2"/>
        <v>5267561.728</v>
      </c>
    </row>
    <row r="38" spans="1:9" ht="29.25" customHeight="1">
      <c r="A38" s="41"/>
      <c r="B38" s="2" t="s">
        <v>89</v>
      </c>
      <c r="C38" s="2" t="s">
        <v>51</v>
      </c>
      <c r="D38" s="2">
        <v>4713280</v>
      </c>
      <c r="E38" s="3">
        <v>1</v>
      </c>
      <c r="F38" s="2">
        <f t="shared" si="0"/>
        <v>4713280</v>
      </c>
      <c r="G38" s="4">
        <f t="shared" si="3"/>
        <v>471328</v>
      </c>
      <c r="H38" s="4">
        <f t="shared" si="1"/>
        <v>82953.728</v>
      </c>
      <c r="I38" s="4">
        <f t="shared" si="2"/>
        <v>5267561.728</v>
      </c>
    </row>
    <row r="39" spans="1:9" ht="38.25">
      <c r="A39" s="42"/>
      <c r="B39" s="2" t="s">
        <v>90</v>
      </c>
      <c r="C39" s="2" t="s">
        <v>51</v>
      </c>
      <c r="D39" s="2">
        <v>4713280</v>
      </c>
      <c r="E39" s="3">
        <v>1</v>
      </c>
      <c r="F39" s="2">
        <f t="shared" si="0"/>
        <v>4713280</v>
      </c>
      <c r="G39" s="4">
        <f t="shared" si="3"/>
        <v>471328</v>
      </c>
      <c r="H39" s="4">
        <f t="shared" si="1"/>
        <v>82953.728</v>
      </c>
      <c r="I39" s="4">
        <f t="shared" si="2"/>
        <v>5267561.728</v>
      </c>
    </row>
    <row r="40" spans="1:9" ht="28.5" customHeight="1">
      <c r="A40" s="33" t="s">
        <v>41</v>
      </c>
      <c r="B40" s="2" t="s">
        <v>91</v>
      </c>
      <c r="C40" s="2" t="s">
        <v>51</v>
      </c>
      <c r="D40" s="2">
        <v>4713280</v>
      </c>
      <c r="E40" s="3">
        <v>1</v>
      </c>
      <c r="F40" s="2">
        <f t="shared" si="0"/>
        <v>4713280</v>
      </c>
      <c r="G40" s="4">
        <f t="shared" si="3"/>
        <v>471328</v>
      </c>
      <c r="H40" s="4">
        <f t="shared" si="1"/>
        <v>82953.728</v>
      </c>
      <c r="I40" s="4">
        <f t="shared" si="2"/>
        <v>5267561.728</v>
      </c>
    </row>
    <row r="41" spans="1:9" ht="28.5" customHeight="1">
      <c r="A41" s="33" t="s">
        <v>40</v>
      </c>
      <c r="B41" s="2" t="s">
        <v>93</v>
      </c>
      <c r="C41" s="2" t="s">
        <v>51</v>
      </c>
      <c r="D41" s="2">
        <v>4713280</v>
      </c>
      <c r="E41" s="3">
        <v>1</v>
      </c>
      <c r="F41" s="2">
        <f t="shared" si="0"/>
        <v>4713280</v>
      </c>
      <c r="G41" s="4">
        <f t="shared" si="3"/>
        <v>471328</v>
      </c>
      <c r="H41" s="4">
        <f t="shared" si="1"/>
        <v>82953.728</v>
      </c>
      <c r="I41" s="4">
        <f t="shared" si="2"/>
        <v>5267561.728</v>
      </c>
    </row>
    <row r="42" spans="1:9" ht="55.5" customHeight="1">
      <c r="A42" s="36" t="s">
        <v>39</v>
      </c>
      <c r="B42" s="2" t="s">
        <v>92</v>
      </c>
      <c r="C42" s="2" t="s">
        <v>52</v>
      </c>
      <c r="D42" s="2">
        <v>1758642</v>
      </c>
      <c r="E42" s="3">
        <v>1</v>
      </c>
      <c r="F42" s="2">
        <f t="shared" si="0"/>
        <v>1758642</v>
      </c>
      <c r="G42" s="4">
        <f t="shared" si="3"/>
        <v>175864.2</v>
      </c>
      <c r="H42" s="4">
        <f t="shared" si="1"/>
        <v>30952.0992</v>
      </c>
      <c r="I42" s="4">
        <f t="shared" si="2"/>
        <v>1965458.2992</v>
      </c>
    </row>
    <row r="43" spans="1:9" ht="51">
      <c r="A43" s="37"/>
      <c r="B43" s="2" t="s">
        <v>94</v>
      </c>
      <c r="C43" s="2" t="s">
        <v>53</v>
      </c>
      <c r="D43" s="2">
        <v>1406914</v>
      </c>
      <c r="E43" s="3">
        <v>2</v>
      </c>
      <c r="F43" s="2">
        <f t="shared" si="0"/>
        <v>2813828</v>
      </c>
      <c r="G43" s="4">
        <f t="shared" si="3"/>
        <v>281382.8</v>
      </c>
      <c r="H43" s="4">
        <f t="shared" si="1"/>
        <v>49523.3728</v>
      </c>
      <c r="I43" s="4">
        <f t="shared" si="2"/>
        <v>3144734.1728</v>
      </c>
    </row>
    <row r="44" spans="1:9" ht="41.25" customHeight="1">
      <c r="A44" s="33" t="s">
        <v>35</v>
      </c>
      <c r="B44" s="2" t="s">
        <v>95</v>
      </c>
      <c r="C44" s="2" t="s">
        <v>51</v>
      </c>
      <c r="D44" s="2">
        <v>4713280</v>
      </c>
      <c r="E44" s="3">
        <v>1</v>
      </c>
      <c r="F44" s="2">
        <f t="shared" si="0"/>
        <v>4713280</v>
      </c>
      <c r="G44" s="4">
        <f t="shared" si="3"/>
        <v>471328</v>
      </c>
      <c r="H44" s="4">
        <f t="shared" si="1"/>
        <v>82953.728</v>
      </c>
      <c r="I44" s="4">
        <f t="shared" si="2"/>
        <v>5267561.728</v>
      </c>
    </row>
    <row r="45" spans="1:9" ht="12.75">
      <c r="A45" s="33"/>
      <c r="B45" s="8" t="s">
        <v>15</v>
      </c>
      <c r="C45" s="8"/>
      <c r="D45" s="2">
        <f aca="true" t="shared" si="4" ref="D45:I45">SUM(D6:D44)</f>
        <v>140518485</v>
      </c>
      <c r="E45" s="3">
        <f>SUM(E5:E44)</f>
        <v>49</v>
      </c>
      <c r="F45" s="2">
        <f t="shared" si="4"/>
        <v>153180711</v>
      </c>
      <c r="G45" s="4">
        <f t="shared" si="4"/>
        <v>15318072.099999998</v>
      </c>
      <c r="H45" s="4">
        <f t="shared" si="4"/>
        <v>2695980.529600002</v>
      </c>
      <c r="I45" s="4">
        <f t="shared" si="4"/>
        <v>171194763.62959993</v>
      </c>
    </row>
    <row r="46" spans="2:9" ht="14.25">
      <c r="B46" s="12"/>
      <c r="C46" s="12"/>
      <c r="D46" s="12"/>
      <c r="E46" s="12"/>
      <c r="F46" s="12"/>
      <c r="G46" s="12"/>
      <c r="H46" s="13"/>
      <c r="I46" s="13"/>
    </row>
    <row r="47" spans="2:9" ht="12.75">
      <c r="B47" s="35" t="s">
        <v>5</v>
      </c>
      <c r="C47" s="35"/>
      <c r="D47" s="35"/>
      <c r="E47" s="35"/>
      <c r="F47" s="35"/>
      <c r="G47" s="35"/>
      <c r="H47" s="35"/>
      <c r="I47" s="35"/>
    </row>
    <row r="48" spans="2:9" ht="12.75">
      <c r="B48" s="35" t="s">
        <v>3</v>
      </c>
      <c r="C48" s="35"/>
      <c r="D48" s="35"/>
      <c r="E48" s="35"/>
      <c r="F48" s="35"/>
      <c r="G48" s="35"/>
      <c r="H48" s="35"/>
      <c r="I48" s="35"/>
    </row>
    <row r="49" spans="2:9" ht="38.25">
      <c r="B49" s="14" t="s">
        <v>1</v>
      </c>
      <c r="C49" s="14"/>
      <c r="D49" s="14"/>
      <c r="E49" s="14" t="s">
        <v>2</v>
      </c>
      <c r="F49" s="14" t="s">
        <v>16</v>
      </c>
      <c r="G49" s="14" t="s">
        <v>8</v>
      </c>
      <c r="H49" s="14" t="s">
        <v>0</v>
      </c>
      <c r="I49" s="14" t="s">
        <v>9</v>
      </c>
    </row>
    <row r="50" spans="1:9" ht="12.75">
      <c r="A50" s="34" t="s">
        <v>47</v>
      </c>
      <c r="B50" s="15" t="s">
        <v>54</v>
      </c>
      <c r="C50" s="15" t="s">
        <v>51</v>
      </c>
      <c r="D50" s="2">
        <f>(4532000*4%)+4532000</f>
        <v>4713280</v>
      </c>
      <c r="E50" s="15">
        <v>1</v>
      </c>
      <c r="F50" s="2">
        <f>(4532000*4%)+4532000</f>
        <v>4713280</v>
      </c>
      <c r="G50" s="4">
        <f>+F50*10%</f>
        <v>471328</v>
      </c>
      <c r="H50" s="4">
        <f>+(+G50+F50)*1.6%</f>
        <v>82953.728</v>
      </c>
      <c r="I50" s="4">
        <f>+H50+G50+F50</f>
        <v>5267561.728</v>
      </c>
    </row>
    <row r="51" spans="2:9" ht="12.75">
      <c r="B51" s="16" t="s">
        <v>4</v>
      </c>
      <c r="C51" s="16"/>
      <c r="D51" s="16"/>
      <c r="E51" s="16"/>
      <c r="F51" s="16">
        <f>SUM(F50)</f>
        <v>4713280</v>
      </c>
      <c r="G51" s="16">
        <f>SUM(G50)</f>
        <v>471328</v>
      </c>
      <c r="H51" s="16">
        <f>SUM(H50)</f>
        <v>82953.728</v>
      </c>
      <c r="I51" s="16">
        <f>SUM(I50)</f>
        <v>5267561.728</v>
      </c>
    </row>
    <row r="52" spans="2:9" ht="13.5" thickBot="1">
      <c r="B52" s="17"/>
      <c r="C52" s="17"/>
      <c r="D52" s="17"/>
      <c r="E52" s="17"/>
      <c r="F52" s="17"/>
      <c r="G52" s="17"/>
      <c r="H52" s="17"/>
      <c r="I52" s="17"/>
    </row>
    <row r="53" spans="2:9" ht="15" thickBot="1">
      <c r="B53" s="18" t="s">
        <v>11</v>
      </c>
      <c r="C53" s="19"/>
      <c r="D53" s="19"/>
      <c r="E53" s="20"/>
      <c r="F53" s="20"/>
      <c r="G53" s="19"/>
      <c r="H53" s="19"/>
      <c r="I53" s="21">
        <v>176462326</v>
      </c>
    </row>
    <row r="54" spans="2:9" ht="13.5" thickBot="1">
      <c r="B54" s="18" t="s">
        <v>4</v>
      </c>
      <c r="C54" s="19"/>
      <c r="D54" s="19"/>
      <c r="E54" s="22"/>
      <c r="F54" s="22"/>
      <c r="G54" s="22"/>
      <c r="H54" s="22"/>
      <c r="I54" s="21">
        <f>+I53</f>
        <v>176462326</v>
      </c>
    </row>
    <row r="55" spans="2:9" ht="12.75">
      <c r="B55" s="35"/>
      <c r="C55" s="35"/>
      <c r="D55" s="35"/>
      <c r="E55" s="35"/>
      <c r="F55" s="35"/>
      <c r="G55" s="35"/>
      <c r="H55" s="35"/>
      <c r="I55" s="35"/>
    </row>
    <row r="56" spans="2:9" ht="12.75">
      <c r="B56" s="27"/>
      <c r="C56" s="27"/>
      <c r="D56" s="15"/>
      <c r="E56" s="15"/>
      <c r="F56" s="15"/>
      <c r="G56" s="15"/>
      <c r="H56" s="15"/>
      <c r="I56" s="27"/>
    </row>
    <row r="57" spans="2:10" ht="12.75">
      <c r="B57" s="23" t="s">
        <v>58</v>
      </c>
      <c r="C57" s="23"/>
      <c r="E57" s="24"/>
      <c r="F57" s="24"/>
      <c r="G57" s="24"/>
      <c r="H57" s="24"/>
      <c r="I57" s="24" t="s">
        <v>49</v>
      </c>
      <c r="J57" s="1" t="s">
        <v>48</v>
      </c>
    </row>
    <row r="58" spans="2:10" ht="12.75">
      <c r="B58" s="23" t="s">
        <v>17</v>
      </c>
      <c r="C58" s="23"/>
      <c r="D58" s="24"/>
      <c r="E58" s="24"/>
      <c r="F58" s="24"/>
      <c r="G58" s="24"/>
      <c r="H58" s="24"/>
      <c r="I58" s="24">
        <v>22825966</v>
      </c>
      <c r="J58" s="25">
        <v>702341</v>
      </c>
    </row>
    <row r="59" spans="2:10" ht="12.75">
      <c r="B59" s="23" t="s">
        <v>18</v>
      </c>
      <c r="C59" s="23"/>
      <c r="D59" s="23"/>
      <c r="E59" s="24"/>
      <c r="F59" s="24"/>
      <c r="G59" s="24"/>
      <c r="H59" s="24"/>
      <c r="I59" s="24">
        <f>+I45</f>
        <v>171194763.62959993</v>
      </c>
      <c r="J59" s="25">
        <f>+I51</f>
        <v>5267561.728</v>
      </c>
    </row>
    <row r="60" spans="2:10" ht="12.75">
      <c r="B60" s="23" t="s">
        <v>19</v>
      </c>
      <c r="C60" s="23"/>
      <c r="D60" s="23"/>
      <c r="E60" s="24"/>
      <c r="F60" s="24"/>
      <c r="G60" s="24"/>
      <c r="H60" s="24"/>
      <c r="I60" s="24">
        <f>+I45</f>
        <v>171194763.62959993</v>
      </c>
      <c r="J60" s="25">
        <f>+I51</f>
        <v>5267561.728</v>
      </c>
    </row>
    <row r="61" spans="2:10" ht="12.75">
      <c r="B61" s="23" t="s">
        <v>20</v>
      </c>
      <c r="C61" s="23"/>
      <c r="D61" s="23"/>
      <c r="E61" s="24"/>
      <c r="F61" s="24"/>
      <c r="G61" s="24"/>
      <c r="H61" s="24"/>
      <c r="I61" s="24">
        <f>+I45</f>
        <v>171194763.62959993</v>
      </c>
      <c r="J61" s="25">
        <f>+I51</f>
        <v>5267561.728</v>
      </c>
    </row>
    <row r="62" spans="2:10" ht="12.75">
      <c r="B62" s="23" t="s">
        <v>21</v>
      </c>
      <c r="C62" s="23"/>
      <c r="D62" s="24"/>
      <c r="E62" s="24"/>
      <c r="F62" s="24"/>
      <c r="G62" s="24"/>
      <c r="H62" s="24"/>
      <c r="I62" s="24">
        <f>+I45</f>
        <v>171194763.62959993</v>
      </c>
      <c r="J62" s="25">
        <f>+I51</f>
        <v>5267561.728</v>
      </c>
    </row>
    <row r="63" spans="2:10" ht="12.75">
      <c r="B63" s="23" t="s">
        <v>22</v>
      </c>
      <c r="C63" s="23"/>
      <c r="D63" s="24"/>
      <c r="E63" s="24"/>
      <c r="F63" s="24"/>
      <c r="G63" s="24"/>
      <c r="H63" s="24"/>
      <c r="I63" s="24">
        <f>+I45</f>
        <v>171194763.62959993</v>
      </c>
      <c r="J63" s="25">
        <f>+I51</f>
        <v>5267561.728</v>
      </c>
    </row>
    <row r="64" spans="2:10" ht="12.75">
      <c r="B64" s="23" t="s">
        <v>23</v>
      </c>
      <c r="C64" s="23"/>
      <c r="D64" s="24"/>
      <c r="E64" s="24"/>
      <c r="F64" s="24"/>
      <c r="G64" s="24"/>
      <c r="H64" s="24"/>
      <c r="I64" s="24">
        <f>+I45</f>
        <v>171194763.62959993</v>
      </c>
      <c r="J64" s="25">
        <f>+I51</f>
        <v>5267561.728</v>
      </c>
    </row>
    <row r="65" spans="2:10" ht="12.75">
      <c r="B65" s="23" t="s">
        <v>24</v>
      </c>
      <c r="C65" s="23"/>
      <c r="I65" s="25">
        <f>+I45</f>
        <v>171194763.62959993</v>
      </c>
      <c r="J65" s="25">
        <f>+I51</f>
        <v>5267561.728</v>
      </c>
    </row>
    <row r="66" spans="2:10" ht="12.75">
      <c r="B66" s="23" t="s">
        <v>25</v>
      </c>
      <c r="C66" s="23"/>
      <c r="I66" s="25">
        <f>+I45</f>
        <v>171194763.62959993</v>
      </c>
      <c r="J66" s="25">
        <f>+I51</f>
        <v>5267561.728</v>
      </c>
    </row>
    <row r="67" spans="2:10" ht="12.75">
      <c r="B67" s="23" t="s">
        <v>26</v>
      </c>
      <c r="C67" s="23"/>
      <c r="I67" s="25">
        <f>+I45</f>
        <v>171194763.62959993</v>
      </c>
      <c r="J67" s="25">
        <f>+I51</f>
        <v>5267561.728</v>
      </c>
    </row>
    <row r="68" spans="2:11" ht="12.75">
      <c r="B68" s="23" t="s">
        <v>27</v>
      </c>
      <c r="C68" s="23"/>
      <c r="I68" s="26">
        <v>1563578841</v>
      </c>
      <c r="J68" s="25">
        <v>48110400</v>
      </c>
      <c r="K68" s="26"/>
    </row>
    <row r="71" ht="12.75">
      <c r="I71" s="28"/>
    </row>
    <row r="73" ht="12.75">
      <c r="I73" s="25"/>
    </row>
  </sheetData>
  <sheetProtection/>
  <autoFilter ref="A4:K45"/>
  <mergeCells count="15">
    <mergeCell ref="A42:A43"/>
    <mergeCell ref="B2:I2"/>
    <mergeCell ref="B3:I3"/>
    <mergeCell ref="B47:I47"/>
    <mergeCell ref="B48:I48"/>
    <mergeCell ref="B55:I55"/>
    <mergeCell ref="A7:A8"/>
    <mergeCell ref="A9:A10"/>
    <mergeCell ref="A13:A16"/>
    <mergeCell ref="A17:A18"/>
    <mergeCell ref="A19:A22"/>
    <mergeCell ref="A23:A27"/>
    <mergeCell ref="A28:A29"/>
    <mergeCell ref="A30:A33"/>
    <mergeCell ref="A34:A39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scale="86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GRANCOLOMBINA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ASESORAS</dc:creator>
  <cp:keywords/>
  <dc:description/>
  <cp:lastModifiedBy>UNICAUCA</cp:lastModifiedBy>
  <cp:lastPrinted>2011-02-25T15:48:14Z</cp:lastPrinted>
  <dcterms:created xsi:type="dcterms:W3CDTF">2007-09-14T15:44:15Z</dcterms:created>
  <dcterms:modified xsi:type="dcterms:W3CDTF">2011-03-11T22:11:56Z</dcterms:modified>
  <cp:category/>
  <cp:version/>
  <cp:contentType/>
  <cp:contentStatus/>
</cp:coreProperties>
</file>